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Pol'!$A$1:$U$54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2" i="1" l="1"/>
  <c r="H49" i="1"/>
  <c r="H48" i="1"/>
  <c r="H47" i="1"/>
  <c r="G49" i="1"/>
  <c r="G48" i="1"/>
  <c r="G47" i="1"/>
  <c r="G39" i="1"/>
  <c r="F39" i="1"/>
  <c r="G44" i="12"/>
  <c r="AC44" i="12"/>
  <c r="AD44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G18" i="12"/>
  <c r="I18" i="12"/>
  <c r="I17" i="12" s="1"/>
  <c r="K18" i="12"/>
  <c r="K17" i="12" s="1"/>
  <c r="M18" i="12"/>
  <c r="O18" i="12"/>
  <c r="Q18" i="12"/>
  <c r="Q17" i="12" s="1"/>
  <c r="U18" i="12"/>
  <c r="U17" i="12" s="1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O17" i="12" s="1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G34" i="12"/>
  <c r="I34" i="12"/>
  <c r="I33" i="12" s="1"/>
  <c r="K34" i="12"/>
  <c r="K33" i="12" s="1"/>
  <c r="M34" i="12"/>
  <c r="O34" i="12"/>
  <c r="Q34" i="12"/>
  <c r="Q33" i="12" s="1"/>
  <c r="U34" i="12"/>
  <c r="U33" i="12" s="1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O33" i="12" s="1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0" i="1"/>
  <c r="H50" i="1"/>
  <c r="I50" i="1"/>
  <c r="G27" i="1"/>
  <c r="F40" i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3" i="1"/>
  <c r="G29" i="1" s="1"/>
  <c r="M17" i="12"/>
  <c r="M33" i="12"/>
  <c r="M9" i="12"/>
  <c r="M8" i="12" s="1"/>
  <c r="I21" i="1"/>
  <c r="G21" i="1"/>
  <c r="E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<sst xmlns="http://schemas.openxmlformats.org/spreadsheetml/2006/main" count="273" uniqueCount="168">
  <si>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</si>
  <si>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</si>
  <si>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</si>
  <si>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</si>
  <si>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</si>
  <si>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</si>
  <si>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</si>
  <si>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</si>
  <si>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</si>
  <si>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</si>
  <si>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</si>
  <si>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</si>
  <si>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</si>
  <si>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</si>
  <si>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</si>
  <si>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</si>
  <si>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</si>
  <si>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</si>
  <si>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</si>
  <si>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</si>
  <si>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</si>
  <si>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</si>
  <si>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</si>
  <si>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</si>
  <si>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</si>
  <si>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</si>
  <si>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</si>
  <si>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</si>
  <si>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</si>
  <si>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</si>
  <si>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</si>
  <si>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</si>
  <si>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</si>
  <si>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</si>
  <si>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</si>
  <si>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</si>
  <si>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</si>
  <si>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</si>
  <si>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</si>
  <si>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</si>
  <si>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</si>
  <si>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</si>
  <si>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</si>
  <si>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</si>
  <si>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</si>
  <si>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 Údolní 39 - ZTI - SO.09 D.1.4.4. - Zařízení z</t>
  </si>
  <si>
    <t>Kancelář veřejného ochránce práv</t>
  </si>
  <si>
    <t>Údolní 39</t>
  </si>
  <si>
    <t>Brno</t>
  </si>
  <si>
    <t>602 00</t>
  </si>
  <si>
    <t>PROGIS PRO s.r.o.</t>
  </si>
  <si>
    <t>Jeronýmova 1385/23</t>
  </si>
  <si>
    <t>Brno 18</t>
  </si>
  <si>
    <t>61800</t>
  </si>
  <si>
    <t>04785126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</si>
  <si>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</si>
  <si>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</si>
  <si>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</si>
  <si>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</si>
  <si>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</si>
  <si>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</si>
  <si>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</si>
  <si>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</si>
  <si>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</si>
  <si>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</si>
  <si>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</si>
  <si>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</si>
  <si>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</si>
  <si>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</si>
  <si>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</si>
  <si>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</si>
  <si>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</si>
  <si>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</si>
  <si>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</si>
  <si>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</si>
  <si>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</si>
  <si>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</si>
  <si>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</si>
  <si>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</si>
  <si>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</si>
  <si>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</si>
  <si>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</si>
  <si>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</si>
  <si>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</si>
  <si>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</si>
  <si>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</si>
  <si>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</si>
  <si>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</si>
  <si>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</si>
  <si>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</si>
  <si>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</si>
  <si>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</si>
  <si>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</si>
  <si>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</si>
  <si>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721154228R00</t>
  </si>
  <si>
    <t>Potrubí  PE svař, ležaté zavěšené D 110 x 4,3 mm</t>
  </si>
  <si>
    <t>m</t>
  </si>
  <si>
    <t>POL1_0</t>
  </si>
  <si>
    <t>721154226R00</t>
  </si>
  <si>
    <t>Potrubí PE svař. ležaté zavěšené D 75 x 3,0 mm</t>
  </si>
  <si>
    <t>721153206R00</t>
  </si>
  <si>
    <t>Potrubí svař PE připojovací, D 56 x 3,0 mm</t>
  </si>
  <si>
    <t>721171803R00</t>
  </si>
  <si>
    <t>Demontáž potrubí z PVC do D 75 mm</t>
  </si>
  <si>
    <t>721171808R00</t>
  </si>
  <si>
    <t>Demontáž potrubí z PVC do D 114 mm</t>
  </si>
  <si>
    <t>721290111R00</t>
  </si>
  <si>
    <t>Zkouška těsnosti kanalizace vodou DN 125</t>
  </si>
  <si>
    <t>998721101R00</t>
  </si>
  <si>
    <t>Přesun hmot pro vnitřní kanalizaci, výšky do 6 m</t>
  </si>
  <si>
    <t>t</t>
  </si>
  <si>
    <t>721290822R00</t>
  </si>
  <si>
    <t>Přesun vybouraných hmot - kanalizace, H 6 - 12 m</t>
  </si>
  <si>
    <t>722178115RT1</t>
  </si>
  <si>
    <t>Potrubí vícevrstvé , D 32 x 3 mm, lisovaný spoj, mosazné press fitinky</t>
  </si>
  <si>
    <t>722178113RT1</t>
  </si>
  <si>
    <t>Potrubí vícevrstvé  D 20 x 2 mm, lisovaný spoj, mosazné press fitinky</t>
  </si>
  <si>
    <t>722181241RT7</t>
  </si>
  <si>
    <t>Izolace návleková  tl. stěny 6 mm, vnitřní průměr 22 mm</t>
  </si>
  <si>
    <t>722181243RT7</t>
  </si>
  <si>
    <t>Izolace návleková  tl. stěny 13 mm, vnitřní průměr 22 mm</t>
  </si>
  <si>
    <t>722181242RU2</t>
  </si>
  <si>
    <t>Izolace návleková L tl. stěny 9 mm, vnitřní průměr 35 mm</t>
  </si>
  <si>
    <t>722190403R00</t>
  </si>
  <si>
    <t>Vyvedení a upevnění výpustek DN 25</t>
  </si>
  <si>
    <t>kus</t>
  </si>
  <si>
    <t>722254201RT4</t>
  </si>
  <si>
    <t>Hydrantový systém, box s plnými dveřmi, průměr 19/30, stálotvará hadice</t>
  </si>
  <si>
    <t>722235143R00</t>
  </si>
  <si>
    <t>Kohout kulový s odvodn. vnitř.-vnitř.z.  DN 25</t>
  </si>
  <si>
    <t>722235653R00</t>
  </si>
  <si>
    <t>Ventil zpětný  DN 25</t>
  </si>
  <si>
    <t>722221116R00</t>
  </si>
  <si>
    <t>Kohout vypouštěcí kulový,  DN 15</t>
  </si>
  <si>
    <t>722290226R00</t>
  </si>
  <si>
    <t>Zkouška tlaku potrubí závitového DN 50</t>
  </si>
  <si>
    <t>722290234R00</t>
  </si>
  <si>
    <t>Proplach a dezinfekce vodovod.potrubí DN 80</t>
  </si>
  <si>
    <t>998722101R00</t>
  </si>
  <si>
    <t>Přesun hmot pro vnitřní vodovod, výšky do 6 m</t>
  </si>
  <si>
    <t>722130801R00</t>
  </si>
  <si>
    <t>Demontáž potrubí ocelových závitových DN 25</t>
  </si>
  <si>
    <t>722290822R00</t>
  </si>
  <si>
    <t>Přesun vybouraných hmot - vodovody, H 6 - 12 m</t>
  </si>
  <si>
    <t>725823121R00</t>
  </si>
  <si>
    <t>Baterie umyvadlová stoján. ruční, vč. otvír.odpadu</t>
  </si>
  <si>
    <t>725314290R00</t>
  </si>
  <si>
    <t>Příslušenství k dřezu v kuchyňské sestavě</t>
  </si>
  <si>
    <t>soubor</t>
  </si>
  <si>
    <t>725110814R00</t>
  </si>
  <si>
    <t>Demontáž klozetů kombinovaných</t>
  </si>
  <si>
    <t>725210821R00</t>
  </si>
  <si>
    <t>Demontáž umyvadel bez výtokových armatur</t>
  </si>
  <si>
    <t>725310823R00</t>
  </si>
  <si>
    <t>Demontáž dřezů 1dílných v kuchyňské sestavě</t>
  </si>
  <si>
    <t>725820802R00</t>
  </si>
  <si>
    <t>Demontáž baterie stojánkové do 1otvoru</t>
  </si>
  <si>
    <t>725820801R00</t>
  </si>
  <si>
    <t>Demontáž baterie nástěnné do G 3/4</t>
  </si>
  <si>
    <t>725240812R00</t>
  </si>
  <si>
    <t>Demontáž sprchových mís bez výtokových armatur</t>
  </si>
  <si>
    <t>725590812R00</t>
  </si>
  <si>
    <t>Přesun vybour.hmot, zařizovací předměty H 12 m</t>
  </si>
  <si>
    <t/>
  </si>
  <si>
    <t>SUM</t>
  </si>
  <si>
    <t>POPUZIV</t>
  </si>
  <si>
    <t>END</t>
  </si>
  <si>
    <t>Z uvedeného rozpočtu náleží k opčnímu právu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</si>
</sst>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7" fillId="6" borderId="26" xfId="0" applyFont="1" applyFill="1" applyBorder="1" applyAlignment="1">
      <alignment vertical="top"/>
    </xf>
    <xf numFmtId="0" fontId="17" fillId="6" borderId="26" xfId="0" applyNumberFormat="1" applyFont="1" applyFill="1" applyBorder="1" applyAlignment="1">
      <alignment vertical="top"/>
    </xf>
    <xf numFmtId="0" fontId="17" fillId="6" borderId="34" xfId="0" applyNumberFormat="1" applyFont="1" applyFill="1" applyBorder="1" applyAlignment="1">
      <alignment horizontal="left" vertical="top" wrapText="1"/>
    </xf>
    <xf numFmtId="0" fontId="17" fillId="6" borderId="35" xfId="0" applyFont="1" applyFill="1" applyBorder="1" applyAlignment="1">
      <alignment horizontal="center" vertical="top" shrinkToFit="1"/>
    </xf>
    <xf numFmtId="172" fontId="17" fillId="6" borderId="34" xfId="0" applyNumberFormat="1" applyFont="1" applyFill="1" applyBorder="1" applyAlignment="1">
      <alignment vertical="top" shrinkToFit="1"/>
    </xf>
    <xf numFmtId="0" fontId="0" fillId="6" borderId="10" xfId="0" applyFill="1" applyBorder="1" applyAlignment="1">
      <alignment vertical="top"/>
    </xf>
    <xf numFmtId="0" fontId="0" fillId="6" borderId="10" xfId="0" applyNumberFormat="1" applyFill="1" applyBorder="1" applyAlignment="1">
      <alignment vertical="top"/>
    </xf>
    <xf numFmtId="0" fontId="0" fillId="6" borderId="38" xfId="0" applyNumberFormat="1" applyFill="1" applyBorder="1" applyAlignment="1">
      <alignment horizontal="left" vertical="top" wrapText="1"/>
    </xf>
    <xf numFmtId="0" fontId="0" fillId="6" borderId="37" xfId="0" applyFill="1" applyBorder="1" applyAlignment="1">
      <alignment horizontal="center" vertical="top" shrinkToFit="1"/>
    </xf>
    <xf numFmtId="172" fontId="0" fillId="6" borderId="38" xfId="0" applyNumberFormat="1" applyFill="1" applyBorder="1" applyAlignment="1">
      <alignment vertical="top" shrinkToFit="1"/>
    </xf>
    <xf numFmtId="0" fontId="17" fillId="6" borderId="10" xfId="0" applyFont="1" applyFill="1" applyBorder="1" applyAlignment="1">
      <alignment vertical="top"/>
    </xf>
    <xf numFmtId="0" fontId="17" fillId="6" borderId="10" xfId="0" applyNumberFormat="1" applyFont="1" applyFill="1" applyBorder="1" applyAlignment="1">
      <alignment vertical="top"/>
    </xf>
    <xf numFmtId="0" fontId="17" fillId="6" borderId="38" xfId="0" applyNumberFormat="1" applyFont="1" applyFill="1" applyBorder="1" applyAlignment="1">
      <alignment horizontal="left" vertical="top" wrapText="1"/>
    </xf>
    <xf numFmtId="0" fontId="17" fillId="6" borderId="37" xfId="0" applyFont="1" applyFill="1" applyBorder="1" applyAlignment="1">
      <alignment horizontal="center" vertical="top" shrinkToFit="1"/>
    </xf>
    <xf numFmtId="172" fontId="17" fillId="6" borderId="38" xfId="0" applyNumberFormat="1" applyFont="1" applyFill="1" applyBorder="1" applyAlignment="1">
      <alignment vertical="top" shrinkToFit="1"/>
    </xf>
    <xf numFmtId="0" fontId="0" fillId="6" borderId="0" xfId="0" applyFill="1"/>
    <xf numFmtId="4" fontId="0" fillId="6" borderId="0" xfId="0" applyNumberFormat="1" applyFill="1"/>
    <xf numFmtId="4" fontId="0" fillId="6" borderId="0" xfId="0" applyNumberForma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34" zoomScaleNormal="100" zoomScaleSheetLayoutView="75" workbookViewId="0">
      <selection activeCell="J53" sqref="J5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SUMIF(F47:F49,A16,G47:G49)+SUMIF(F47:F49,"PSU",G47:G49)</f>
        <v>0</v>
      </c>
      <c r="F16" s="85"/>
      <c r="G16" s="84">
        <f>SUMIF(F47:F49,A16,H47:H49)+SUMIF(F47:F49,"PSU",H47:H49)</f>
        <v>0</v>
      </c>
      <c r="H16" s="85"/>
      <c r="I16" s="84">
        <f>SUMIF(F47:F49,A16,I47:I49)+SUMIF(F47:F49,"PSU",I47:I49)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SUMIF(F47:F49,A17,G47:G49)</f>
        <v>0</v>
      </c>
      <c r="F17" s="85"/>
      <c r="G17" s="84">
        <f>SUMIF(F47:F49,A17,H47:H49)</f>
        <v>0</v>
      </c>
      <c r="H17" s="85"/>
      <c r="I17" s="84">
        <f>SUMIF(F47:F49,A17,I47:I49)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SUMIF(F47:F49,A18,G47:G49)</f>
        <v>0</v>
      </c>
      <c r="F18" s="85"/>
      <c r="G18" s="84">
        <f>SUMIF(F47:F49,A18,H47:H49)</f>
        <v>0</v>
      </c>
      <c r="H18" s="85"/>
      <c r="I18" s="84">
        <f>SUMIF(F47:F49,A18,I47:I49)</f>
        <v>0</v>
      </c>
      <c r="J18" s="94"/>
    </row>
    <row r="19" spans="1:10" ht="23.25" customHeight="1" x14ac:dyDescent="0.2">
      <c r="A19" s="196" t="s">
        <v>65</v>
      </c>
      <c r="B19" s="197" t="s">
        <v>26</v>
      </c>
      <c r="C19" s="58"/>
      <c r="D19" s="59"/>
      <c r="E19" s="84">
        <f>SUMIF(F47:F49,A19,G47:G49)</f>
        <v>0</v>
      </c>
      <c r="F19" s="85"/>
      <c r="G19" s="84">
        <f>SUMIF(F47:F49,A19,H47:H49)</f>
        <v>0</v>
      </c>
      <c r="H19" s="85"/>
      <c r="I19" s="84">
        <f>SUMIF(F47:F49,A19,I47:I49)</f>
        <v>0</v>
      </c>
      <c r="J19" s="94"/>
    </row>
    <row r="20" spans="1:10" ht="23.25" customHeight="1" x14ac:dyDescent="0.2">
      <c r="A20" s="196" t="s">
        <v>66</v>
      </c>
      <c r="B20" s="197" t="s">
        <v>27</v>
      </c>
      <c r="C20" s="58"/>
      <c r="D20" s="59"/>
      <c r="E20" s="84">
        <f>SUMIF(F47:F49,A20,G47:G49)</f>
        <v>0</v>
      </c>
      <c r="F20" s="85"/>
      <c r="G20" s="84">
        <f>SUMIF(F47:F49,A20,H47:H49)</f>
        <v>0</v>
      </c>
      <c r="H20" s="85"/>
      <c r="I20" s="84">
        <f>SUMIF(F47:F49,A20,I47:I49)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 x14ac:dyDescent="0.25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 x14ac:dyDescent="0.25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Pol'!AC44</f>
        <v>0</v>
      </c>
      <c r="G39" s="149">
        <f>' Pol'!AD44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55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 x14ac:dyDescent="0.25">
      <c r="B44" s="164" t="s">
        <v>57</v>
      </c>
    </row>
    <row r="46" spans="1:10" ht="25.5" customHeight="1" x14ac:dyDescent="0.2">
      <c r="A46" s="165"/>
      <c r="B46" s="171" t="s">
        <v>16</v>
      </c>
      <c r="C46" s="171" t="s">
        <v>5</v>
      </c>
      <c r="D46" s="172"/>
      <c r="E46" s="172"/>
      <c r="F46" s="175" t="s">
        <v>58</v>
      </c>
      <c r="G46" s="175" t="s">
        <v>29</v>
      </c>
      <c r="H46" s="175" t="s">
        <v>30</v>
      </c>
      <c r="I46" s="176" t="s">
        <v>28</v>
      </c>
      <c r="J46" s="176"/>
    </row>
    <row r="47" spans="1:10" ht="25.5" customHeight="1" x14ac:dyDescent="0.2">
      <c r="A47" s="166"/>
      <c r="B47" s="177" t="s">
        <v>59</v>
      </c>
      <c r="C47" s="178" t="s">
        <v>60</v>
      </c>
      <c r="D47" s="179"/>
      <c r="E47" s="179"/>
      <c r="F47" s="183" t="s">
        <v>24</v>
      </c>
      <c r="G47" s="184">
        <f>' Pol'!I8</f>
        <v>0</v>
      </c>
      <c r="H47" s="184">
        <f>' Pol'!K8</f>
        <v>0</v>
      </c>
      <c r="I47" s="185"/>
      <c r="J47" s="185"/>
    </row>
    <row r="48" spans="1:10" ht="25.5" customHeight="1" x14ac:dyDescent="0.2">
      <c r="A48" s="166"/>
      <c r="B48" s="169" t="s">
        <v>61</v>
      </c>
      <c r="C48" s="168" t="s">
        <v>62</v>
      </c>
      <c r="D48" s="170"/>
      <c r="E48" s="170"/>
      <c r="F48" s="186" t="s">
        <v>24</v>
      </c>
      <c r="G48" s="187">
        <f>' Pol'!I17</f>
        <v>0</v>
      </c>
      <c r="H48" s="187">
        <f>' Pol'!K17</f>
        <v>0</v>
      </c>
      <c r="I48" s="188"/>
      <c r="J48" s="188"/>
    </row>
    <row r="49" spans="1:10" ht="25.5" customHeight="1" x14ac:dyDescent="0.2">
      <c r="A49" s="166"/>
      <c r="B49" s="180" t="s">
        <v>63</v>
      </c>
      <c r="C49" s="181" t="s">
        <v>64</v>
      </c>
      <c r="D49" s="182"/>
      <c r="E49" s="182"/>
      <c r="F49" s="189" t="s">
        <v>24</v>
      </c>
      <c r="G49" s="190">
        <f>' Pol'!I33</f>
        <v>0</v>
      </c>
      <c r="H49" s="190">
        <f>' Pol'!K33</f>
        <v>0</v>
      </c>
      <c r="I49" s="191"/>
      <c r="J49" s="191"/>
    </row>
    <row r="50" spans="1:10" ht="25.5" customHeight="1" x14ac:dyDescent="0.2">
      <c r="A50" s="167"/>
      <c r="B50" s="173" t="s">
        <v>1</v>
      </c>
      <c r="C50" s="173"/>
      <c r="D50" s="174"/>
      <c r="E50" s="174"/>
      <c r="F50" s="192"/>
      <c r="G50" s="193">
        <f>SUM(G47:G49)</f>
        <v>0</v>
      </c>
      <c r="H50" s="193">
        <f>SUM(H47:H49)</f>
        <v>0</v>
      </c>
      <c r="I50" s="194">
        <f>SUM(I47:I49)</f>
        <v>0</v>
      </c>
      <c r="J50" s="194"/>
    </row>
    <row r="51" spans="1:10" x14ac:dyDescent="0.2">
      <c r="F51" s="195"/>
      <c r="G51" s="131"/>
      <c r="H51" s="195"/>
      <c r="I51" s="131"/>
      <c r="J51" s="131"/>
    </row>
    <row r="52" spans="1:10" x14ac:dyDescent="0.2">
      <c r="B52" s="276" t="s">
        <v>167</v>
      </c>
      <c r="C52" s="276"/>
      <c r="D52" s="276"/>
      <c r="E52" s="276"/>
      <c r="F52" s="277"/>
      <c r="G52" s="278"/>
      <c r="H52" s="277"/>
      <c r="I52" s="278"/>
      <c r="J52" s="278">
        <f>I50</f>
        <v>0</v>
      </c>
    </row>
    <row r="53" spans="1:10" x14ac:dyDescent="0.2">
      <c r="F53" s="195"/>
      <c r="G53" s="131"/>
      <c r="H53" s="195"/>
      <c r="I53" s="131"/>
      <c r="J53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2" workbookViewId="0">
      <selection activeCell="J2" sqref="J2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68</v>
      </c>
    </row>
    <row r="2" spans="1:60" ht="24.95" customHeight="1" x14ac:dyDescent="0.2">
      <c r="A2" s="206" t="s">
        <v>67</v>
      </c>
      <c r="B2" s="200"/>
      <c r="C2" s="201" t="s">
        <v>45</v>
      </c>
      <c r="D2" s="202"/>
      <c r="E2" s="202"/>
      <c r="F2" s="202"/>
      <c r="G2" s="208"/>
      <c r="AE2" t="s">
        <v>69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70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71</v>
      </c>
    </row>
    <row r="5" spans="1:60" hidden="1" x14ac:dyDescent="0.2">
      <c r="A5" s="210" t="s">
        <v>72</v>
      </c>
      <c r="B5" s="211"/>
      <c r="C5" s="212"/>
      <c r="D5" s="213"/>
      <c r="E5" s="214"/>
      <c r="F5" s="214"/>
      <c r="G5" s="215"/>
      <c r="AE5" t="s">
        <v>73</v>
      </c>
    </row>
    <row r="6" spans="1:60" x14ac:dyDescent="0.2">
      <c r="D6" s="198"/>
    </row>
    <row r="7" spans="1:60" ht="38.25" x14ac:dyDescent="0.2">
      <c r="A7" s="218" t="s">
        <v>74</v>
      </c>
      <c r="B7" s="219" t="s">
        <v>75</v>
      </c>
      <c r="C7" s="219" t="s">
        <v>76</v>
      </c>
      <c r="D7" s="227" t="s">
        <v>77</v>
      </c>
      <c r="E7" s="218" t="s">
        <v>78</v>
      </c>
      <c r="F7" s="216" t="s">
        <v>79</v>
      </c>
      <c r="G7" s="228" t="s">
        <v>28</v>
      </c>
      <c r="H7" s="229" t="s">
        <v>29</v>
      </c>
      <c r="I7" s="229" t="s">
        <v>80</v>
      </c>
      <c r="J7" s="229" t="s">
        <v>30</v>
      </c>
      <c r="K7" s="229" t="s">
        <v>81</v>
      </c>
      <c r="L7" s="229" t="s">
        <v>82</v>
      </c>
      <c r="M7" s="229" t="s">
        <v>83</v>
      </c>
      <c r="N7" s="229" t="s">
        <v>84</v>
      </c>
      <c r="O7" s="229" t="s">
        <v>85</v>
      </c>
      <c r="P7" s="229" t="s">
        <v>86</v>
      </c>
      <c r="Q7" s="229" t="s">
        <v>87</v>
      </c>
      <c r="R7" s="229" t="s">
        <v>88</v>
      </c>
      <c r="S7" s="229" t="s">
        <v>89</v>
      </c>
      <c r="T7" s="229" t="s">
        <v>90</v>
      </c>
      <c r="U7" s="220" t="s">
        <v>91</v>
      </c>
    </row>
    <row r="8" spans="1:60" x14ac:dyDescent="0.2">
      <c r="A8" s="230" t="s">
        <v>92</v>
      </c>
      <c r="B8" s="231" t="s">
        <v>59</v>
      </c>
      <c r="C8" s="232" t="s">
        <v>60</v>
      </c>
      <c r="D8" s="233"/>
      <c r="E8" s="234"/>
      <c r="F8" s="221"/>
      <c r="G8" s="221">
        <f>SUMIF(AE9:AE16,"&lt;&gt;NOR",G9:G16)</f>
        <v>0</v>
      </c>
      <c r="H8" s="221"/>
      <c r="I8" s="221">
        <f>SUM(I9:I16)</f>
        <v>0</v>
      </c>
      <c r="J8" s="221"/>
      <c r="K8" s="221">
        <f>SUM(K9:K16)</f>
        <v>0</v>
      </c>
      <c r="L8" s="221"/>
      <c r="M8" s="221">
        <f>SUM(M9:M16)</f>
        <v>0</v>
      </c>
      <c r="N8" s="221"/>
      <c r="O8" s="221">
        <f>SUM(O9:O16)</f>
        <v>0.02</v>
      </c>
      <c r="P8" s="221"/>
      <c r="Q8" s="221">
        <f>SUM(Q9:Q16)</f>
        <v>0.09</v>
      </c>
      <c r="R8" s="221"/>
      <c r="S8" s="221"/>
      <c r="T8" s="235"/>
      <c r="U8" s="221">
        <f>SUM(U9:U16)</f>
        <v>12.239999999999998</v>
      </c>
      <c r="AE8" t="s">
        <v>93</v>
      </c>
    </row>
    <row r="9" spans="1:60" outlineLevel="1" x14ac:dyDescent="0.2">
      <c r="A9" s="261">
        <v>1</v>
      </c>
      <c r="B9" s="262" t="s">
        <v>94</v>
      </c>
      <c r="C9" s="263" t="s">
        <v>95</v>
      </c>
      <c r="D9" s="264" t="s">
        <v>96</v>
      </c>
      <c r="E9" s="265">
        <v>1</v>
      </c>
      <c r="F9" s="222"/>
      <c r="G9" s="223">
        <f>ROUND(E9*F9,2)</f>
        <v>0</v>
      </c>
      <c r="H9" s="222"/>
      <c r="I9" s="223">
        <f>ROUND(E9*H9,2)</f>
        <v>0</v>
      </c>
      <c r="J9" s="222"/>
      <c r="K9" s="223">
        <f>ROUND(E9*J9,2)</f>
        <v>0</v>
      </c>
      <c r="L9" s="223">
        <v>21</v>
      </c>
      <c r="M9" s="223">
        <f>G9*(1+L9/100)</f>
        <v>0</v>
      </c>
      <c r="N9" s="223">
        <v>2.1800000000000001E-3</v>
      </c>
      <c r="O9" s="223">
        <f>ROUND(E9*N9,2)</f>
        <v>0</v>
      </c>
      <c r="P9" s="223">
        <v>0</v>
      </c>
      <c r="Q9" s="223">
        <f>ROUND(E9*P9,2)</f>
        <v>0</v>
      </c>
      <c r="R9" s="223"/>
      <c r="S9" s="223"/>
      <c r="T9" s="224">
        <v>0.79666000000000003</v>
      </c>
      <c r="U9" s="223">
        <f>ROUND(E9*T9,2)</f>
        <v>0.8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97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61">
        <v>2</v>
      </c>
      <c r="B10" s="262" t="s">
        <v>98</v>
      </c>
      <c r="C10" s="263" t="s">
        <v>99</v>
      </c>
      <c r="D10" s="264" t="s">
        <v>96</v>
      </c>
      <c r="E10" s="265">
        <v>11</v>
      </c>
      <c r="F10" s="222"/>
      <c r="G10" s="223">
        <f>ROUND(E10*F10,2)</f>
        <v>0</v>
      </c>
      <c r="H10" s="222"/>
      <c r="I10" s="223">
        <f>ROUND(E10*H10,2)</f>
        <v>0</v>
      </c>
      <c r="J10" s="222"/>
      <c r="K10" s="223">
        <f>ROUND(E10*J10,2)</f>
        <v>0</v>
      </c>
      <c r="L10" s="223">
        <v>21</v>
      </c>
      <c r="M10" s="223">
        <f>G10*(1+L10/100)</f>
        <v>0</v>
      </c>
      <c r="N10" s="223">
        <v>1.4400000000000001E-3</v>
      </c>
      <c r="O10" s="223">
        <f>ROUND(E10*N10,2)</f>
        <v>0.02</v>
      </c>
      <c r="P10" s="223">
        <v>0</v>
      </c>
      <c r="Q10" s="223">
        <f>ROUND(E10*P10,2)</f>
        <v>0</v>
      </c>
      <c r="R10" s="223"/>
      <c r="S10" s="223"/>
      <c r="T10" s="224">
        <v>0.66815999999999998</v>
      </c>
      <c r="U10" s="223">
        <f>ROUND(E10*T10,2)</f>
        <v>7.35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97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61">
        <v>3</v>
      </c>
      <c r="B11" s="262" t="s">
        <v>100</v>
      </c>
      <c r="C11" s="263" t="s">
        <v>101</v>
      </c>
      <c r="D11" s="264" t="s">
        <v>96</v>
      </c>
      <c r="E11" s="265">
        <v>1</v>
      </c>
      <c r="F11" s="222"/>
      <c r="G11" s="223">
        <f>ROUND(E11*F11,2)</f>
        <v>0</v>
      </c>
      <c r="H11" s="222"/>
      <c r="I11" s="223">
        <f>ROUND(E11*H11,2)</f>
        <v>0</v>
      </c>
      <c r="J11" s="222"/>
      <c r="K11" s="223">
        <f>ROUND(E11*J11,2)</f>
        <v>0</v>
      </c>
      <c r="L11" s="223">
        <v>21</v>
      </c>
      <c r="M11" s="223">
        <f>G11*(1+L11/100)</f>
        <v>0</v>
      </c>
      <c r="N11" s="223">
        <v>5.9000000000000003E-4</v>
      </c>
      <c r="O11" s="223">
        <f>ROUND(E11*N11,2)</f>
        <v>0</v>
      </c>
      <c r="P11" s="223">
        <v>0</v>
      </c>
      <c r="Q11" s="223">
        <f>ROUND(E11*P11,2)</f>
        <v>0</v>
      </c>
      <c r="R11" s="223"/>
      <c r="S11" s="223"/>
      <c r="T11" s="224">
        <v>0.42830000000000001</v>
      </c>
      <c r="U11" s="223">
        <f>ROUND(E11*T11,2)</f>
        <v>0.43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97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61">
        <v>4</v>
      </c>
      <c r="B12" s="262" t="s">
        <v>102</v>
      </c>
      <c r="C12" s="263" t="s">
        <v>103</v>
      </c>
      <c r="D12" s="264" t="s">
        <v>96</v>
      </c>
      <c r="E12" s="265">
        <v>25</v>
      </c>
      <c r="F12" s="222"/>
      <c r="G12" s="223">
        <f>ROUND(E12*F12,2)</f>
        <v>0</v>
      </c>
      <c r="H12" s="222"/>
      <c r="I12" s="223">
        <f>ROUND(E12*H12,2)</f>
        <v>0</v>
      </c>
      <c r="J12" s="222"/>
      <c r="K12" s="223">
        <f>ROUND(E12*J12,2)</f>
        <v>0</v>
      </c>
      <c r="L12" s="223">
        <v>21</v>
      </c>
      <c r="M12" s="223">
        <f>G12*(1+L12/100)</f>
        <v>0</v>
      </c>
      <c r="N12" s="223">
        <v>0</v>
      </c>
      <c r="O12" s="223">
        <f>ROUND(E12*N12,2)</f>
        <v>0</v>
      </c>
      <c r="P12" s="223">
        <v>2.0999999999999999E-3</v>
      </c>
      <c r="Q12" s="223">
        <f>ROUND(E12*P12,2)</f>
        <v>0.05</v>
      </c>
      <c r="R12" s="223"/>
      <c r="S12" s="223"/>
      <c r="T12" s="224">
        <v>3.1E-2</v>
      </c>
      <c r="U12" s="223">
        <f>ROUND(E12*T12,2)</f>
        <v>0.78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97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61">
        <v>5</v>
      </c>
      <c r="B13" s="262" t="s">
        <v>104</v>
      </c>
      <c r="C13" s="263" t="s">
        <v>105</v>
      </c>
      <c r="D13" s="264" t="s">
        <v>96</v>
      </c>
      <c r="E13" s="265">
        <v>22</v>
      </c>
      <c r="F13" s="222"/>
      <c r="G13" s="223">
        <f>ROUND(E13*F13,2)</f>
        <v>0</v>
      </c>
      <c r="H13" s="222"/>
      <c r="I13" s="223">
        <f>ROUND(E13*H13,2)</f>
        <v>0</v>
      </c>
      <c r="J13" s="222"/>
      <c r="K13" s="223">
        <f>ROUND(E13*J13,2)</f>
        <v>0</v>
      </c>
      <c r="L13" s="223">
        <v>21</v>
      </c>
      <c r="M13" s="223">
        <f>G13*(1+L13/100)</f>
        <v>0</v>
      </c>
      <c r="N13" s="223">
        <v>0</v>
      </c>
      <c r="O13" s="223">
        <f>ROUND(E13*N13,2)</f>
        <v>0</v>
      </c>
      <c r="P13" s="223">
        <v>1.98E-3</v>
      </c>
      <c r="Q13" s="223">
        <f>ROUND(E13*P13,2)</f>
        <v>0.04</v>
      </c>
      <c r="R13" s="223"/>
      <c r="S13" s="223"/>
      <c r="T13" s="224">
        <v>8.3000000000000004E-2</v>
      </c>
      <c r="U13" s="223">
        <f>ROUND(E13*T13,2)</f>
        <v>1.83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97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61">
        <v>6</v>
      </c>
      <c r="B14" s="262" t="s">
        <v>106</v>
      </c>
      <c r="C14" s="263" t="s">
        <v>107</v>
      </c>
      <c r="D14" s="264" t="s">
        <v>96</v>
      </c>
      <c r="E14" s="265">
        <v>13</v>
      </c>
      <c r="F14" s="222"/>
      <c r="G14" s="223">
        <f>ROUND(E14*F14,2)</f>
        <v>0</v>
      </c>
      <c r="H14" s="222"/>
      <c r="I14" s="223">
        <f>ROUND(E14*H14,2)</f>
        <v>0</v>
      </c>
      <c r="J14" s="222"/>
      <c r="K14" s="223">
        <f>ROUND(E14*J14,2)</f>
        <v>0</v>
      </c>
      <c r="L14" s="223">
        <v>21</v>
      </c>
      <c r="M14" s="223">
        <f>G14*(1+L14/100)</f>
        <v>0</v>
      </c>
      <c r="N14" s="223">
        <v>0</v>
      </c>
      <c r="O14" s="223">
        <f>ROUND(E14*N14,2)</f>
        <v>0</v>
      </c>
      <c r="P14" s="223">
        <v>0</v>
      </c>
      <c r="Q14" s="223">
        <f>ROUND(E14*P14,2)</f>
        <v>0</v>
      </c>
      <c r="R14" s="223"/>
      <c r="S14" s="223"/>
      <c r="T14" s="224">
        <v>4.8000000000000001E-2</v>
      </c>
      <c r="U14" s="223">
        <f>ROUND(E14*T14,2)</f>
        <v>0.62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97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61">
        <v>7</v>
      </c>
      <c r="B15" s="262" t="s">
        <v>108</v>
      </c>
      <c r="C15" s="263" t="s">
        <v>109</v>
      </c>
      <c r="D15" s="264" t="s">
        <v>110</v>
      </c>
      <c r="E15" s="265">
        <v>1.8700000000000001E-2</v>
      </c>
      <c r="F15" s="222"/>
      <c r="G15" s="223">
        <f>ROUND(E15*F15,2)</f>
        <v>0</v>
      </c>
      <c r="H15" s="222"/>
      <c r="I15" s="223">
        <f>ROUND(E15*H15,2)</f>
        <v>0</v>
      </c>
      <c r="J15" s="222"/>
      <c r="K15" s="223">
        <f>ROUND(E15*J15,2)</f>
        <v>0</v>
      </c>
      <c r="L15" s="223">
        <v>21</v>
      </c>
      <c r="M15" s="223">
        <f>G15*(1+L15/100)</f>
        <v>0</v>
      </c>
      <c r="N15" s="223">
        <v>0</v>
      </c>
      <c r="O15" s="223">
        <f>ROUND(E15*N15,2)</f>
        <v>0</v>
      </c>
      <c r="P15" s="223">
        <v>0</v>
      </c>
      <c r="Q15" s="223">
        <f>ROUND(E15*P15,2)</f>
        <v>0</v>
      </c>
      <c r="R15" s="223"/>
      <c r="S15" s="223"/>
      <c r="T15" s="224">
        <v>1.47</v>
      </c>
      <c r="U15" s="223">
        <f>ROUND(E15*T15,2)</f>
        <v>0.03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97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61">
        <v>8</v>
      </c>
      <c r="B16" s="262" t="s">
        <v>111</v>
      </c>
      <c r="C16" s="263" t="s">
        <v>112</v>
      </c>
      <c r="D16" s="264" t="s">
        <v>110</v>
      </c>
      <c r="E16" s="265">
        <v>9.6000000000000002E-2</v>
      </c>
      <c r="F16" s="222"/>
      <c r="G16" s="223">
        <f>ROUND(E16*F16,2)</f>
        <v>0</v>
      </c>
      <c r="H16" s="222"/>
      <c r="I16" s="223">
        <f>ROUND(E16*H16,2)</f>
        <v>0</v>
      </c>
      <c r="J16" s="222"/>
      <c r="K16" s="223">
        <f>ROUND(E16*J16,2)</f>
        <v>0</v>
      </c>
      <c r="L16" s="223">
        <v>21</v>
      </c>
      <c r="M16" s="223">
        <f>G16*(1+L16/100)</f>
        <v>0</v>
      </c>
      <c r="N16" s="223">
        <v>0</v>
      </c>
      <c r="O16" s="223">
        <f>ROUND(E16*N16,2)</f>
        <v>0</v>
      </c>
      <c r="P16" s="223">
        <v>0</v>
      </c>
      <c r="Q16" s="223">
        <f>ROUND(E16*P16,2)</f>
        <v>0</v>
      </c>
      <c r="R16" s="223"/>
      <c r="S16" s="223"/>
      <c r="T16" s="224">
        <v>4.1550000000000002</v>
      </c>
      <c r="U16" s="223">
        <f>ROUND(E16*T16,2)</f>
        <v>0.4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97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x14ac:dyDescent="0.2">
      <c r="A17" s="266" t="s">
        <v>92</v>
      </c>
      <c r="B17" s="267" t="s">
        <v>61</v>
      </c>
      <c r="C17" s="268" t="s">
        <v>62</v>
      </c>
      <c r="D17" s="269"/>
      <c r="E17" s="270"/>
      <c r="F17" s="225"/>
      <c r="G17" s="225">
        <f>SUMIF(AE18:AE32,"&lt;&gt;NOR",G18:G32)</f>
        <v>0</v>
      </c>
      <c r="H17" s="225"/>
      <c r="I17" s="225">
        <f>SUM(I18:I32)</f>
        <v>0</v>
      </c>
      <c r="J17" s="225"/>
      <c r="K17" s="225">
        <f>SUM(K18:K32)</f>
        <v>0</v>
      </c>
      <c r="L17" s="225"/>
      <c r="M17" s="225">
        <f>SUM(M18:M32)</f>
        <v>0</v>
      </c>
      <c r="N17" s="225"/>
      <c r="O17" s="225">
        <f>SUM(O18:O32)</f>
        <v>6.9999999999999993E-2</v>
      </c>
      <c r="P17" s="225"/>
      <c r="Q17" s="225">
        <f>SUM(Q18:Q32)</f>
        <v>0.1</v>
      </c>
      <c r="R17" s="225"/>
      <c r="S17" s="225"/>
      <c r="T17" s="226"/>
      <c r="U17" s="225">
        <f>SUM(U18:U32)</f>
        <v>48.47</v>
      </c>
      <c r="AE17" t="s">
        <v>93</v>
      </c>
    </row>
    <row r="18" spans="1:60" ht="22.5" outlineLevel="1" x14ac:dyDescent="0.2">
      <c r="A18" s="261">
        <v>9</v>
      </c>
      <c r="B18" s="262" t="s">
        <v>113</v>
      </c>
      <c r="C18" s="263" t="s">
        <v>114</v>
      </c>
      <c r="D18" s="264" t="s">
        <v>96</v>
      </c>
      <c r="E18" s="265">
        <v>51</v>
      </c>
      <c r="F18" s="222"/>
      <c r="G18" s="223">
        <f>ROUND(E18*F18,2)</f>
        <v>0</v>
      </c>
      <c r="H18" s="222"/>
      <c r="I18" s="223">
        <f>ROUND(E18*H18,2)</f>
        <v>0</v>
      </c>
      <c r="J18" s="222"/>
      <c r="K18" s="223">
        <f>ROUND(E18*J18,2)</f>
        <v>0</v>
      </c>
      <c r="L18" s="223">
        <v>21</v>
      </c>
      <c r="M18" s="223">
        <f>G18*(1+L18/100)</f>
        <v>0</v>
      </c>
      <c r="N18" s="223">
        <v>6.2E-4</v>
      </c>
      <c r="O18" s="223">
        <f>ROUND(E18*N18,2)</f>
        <v>0.03</v>
      </c>
      <c r="P18" s="223">
        <v>0</v>
      </c>
      <c r="Q18" s="223">
        <f>ROUND(E18*P18,2)</f>
        <v>0</v>
      </c>
      <c r="R18" s="223"/>
      <c r="S18" s="223"/>
      <c r="T18" s="224">
        <v>0.34626000000000001</v>
      </c>
      <c r="U18" s="223">
        <f>ROUND(E18*T18,2)</f>
        <v>17.66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97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61">
        <v>10</v>
      </c>
      <c r="B19" s="262" t="s">
        <v>115</v>
      </c>
      <c r="C19" s="263" t="s">
        <v>116</v>
      </c>
      <c r="D19" s="264" t="s">
        <v>96</v>
      </c>
      <c r="E19" s="265">
        <v>6</v>
      </c>
      <c r="F19" s="222"/>
      <c r="G19" s="223">
        <f>ROUND(E19*F19,2)</f>
        <v>0</v>
      </c>
      <c r="H19" s="222"/>
      <c r="I19" s="223">
        <f>ROUND(E19*H19,2)</f>
        <v>0</v>
      </c>
      <c r="J19" s="222"/>
      <c r="K19" s="223">
        <f>ROUND(E19*J19,2)</f>
        <v>0</v>
      </c>
      <c r="L19" s="223">
        <v>21</v>
      </c>
      <c r="M19" s="223">
        <f>G19*(1+L19/100)</f>
        <v>0</v>
      </c>
      <c r="N19" s="223">
        <v>4.2999999999999999E-4</v>
      </c>
      <c r="O19" s="223">
        <f>ROUND(E19*N19,2)</f>
        <v>0</v>
      </c>
      <c r="P19" s="223">
        <v>0</v>
      </c>
      <c r="Q19" s="223">
        <f>ROUND(E19*P19,2)</f>
        <v>0</v>
      </c>
      <c r="R19" s="223"/>
      <c r="S19" s="223"/>
      <c r="T19" s="224">
        <v>0.27017000000000002</v>
      </c>
      <c r="U19" s="223">
        <f>ROUND(E19*T19,2)</f>
        <v>1.62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97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1" x14ac:dyDescent="0.2">
      <c r="A20" s="261">
        <v>11</v>
      </c>
      <c r="B20" s="262" t="s">
        <v>117</v>
      </c>
      <c r="C20" s="263" t="s">
        <v>118</v>
      </c>
      <c r="D20" s="264" t="s">
        <v>96</v>
      </c>
      <c r="E20" s="265">
        <v>3</v>
      </c>
      <c r="F20" s="222"/>
      <c r="G20" s="223">
        <f>ROUND(E20*F20,2)</f>
        <v>0</v>
      </c>
      <c r="H20" s="222"/>
      <c r="I20" s="223">
        <f>ROUND(E20*H20,2)</f>
        <v>0</v>
      </c>
      <c r="J20" s="222"/>
      <c r="K20" s="223">
        <f>ROUND(E20*J20,2)</f>
        <v>0</v>
      </c>
      <c r="L20" s="223">
        <v>21</v>
      </c>
      <c r="M20" s="223">
        <f>G20*(1+L20/100)</f>
        <v>0</v>
      </c>
      <c r="N20" s="223">
        <v>3.0000000000000001E-5</v>
      </c>
      <c r="O20" s="223">
        <f>ROUND(E20*N20,2)</f>
        <v>0</v>
      </c>
      <c r="P20" s="223">
        <v>0</v>
      </c>
      <c r="Q20" s="223">
        <f>ROUND(E20*P20,2)</f>
        <v>0</v>
      </c>
      <c r="R20" s="223"/>
      <c r="S20" s="223"/>
      <c r="T20" s="224">
        <v>0.129</v>
      </c>
      <c r="U20" s="223">
        <f>ROUND(E20*T20,2)</f>
        <v>0.39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97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2.5" outlineLevel="1" x14ac:dyDescent="0.2">
      <c r="A21" s="261">
        <v>12</v>
      </c>
      <c r="B21" s="262" t="s">
        <v>119</v>
      </c>
      <c r="C21" s="263" t="s">
        <v>120</v>
      </c>
      <c r="D21" s="264" t="s">
        <v>96</v>
      </c>
      <c r="E21" s="265">
        <v>3</v>
      </c>
      <c r="F21" s="222"/>
      <c r="G21" s="223">
        <f>ROUND(E21*F21,2)</f>
        <v>0</v>
      </c>
      <c r="H21" s="222"/>
      <c r="I21" s="223">
        <f>ROUND(E21*H21,2)</f>
        <v>0</v>
      </c>
      <c r="J21" s="222"/>
      <c r="K21" s="223">
        <f>ROUND(E21*J21,2)</f>
        <v>0</v>
      </c>
      <c r="L21" s="223">
        <v>21</v>
      </c>
      <c r="M21" s="223">
        <f>G21*(1+L21/100)</f>
        <v>0</v>
      </c>
      <c r="N21" s="223">
        <v>3.0000000000000001E-5</v>
      </c>
      <c r="O21" s="223">
        <f>ROUND(E21*N21,2)</f>
        <v>0</v>
      </c>
      <c r="P21" s="223">
        <v>0</v>
      </c>
      <c r="Q21" s="223">
        <f>ROUND(E21*P21,2)</f>
        <v>0</v>
      </c>
      <c r="R21" s="223"/>
      <c r="S21" s="223"/>
      <c r="T21" s="224">
        <v>0.129</v>
      </c>
      <c r="U21" s="223">
        <f>ROUND(E21*T21,2)</f>
        <v>0.39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97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61">
        <v>13</v>
      </c>
      <c r="B22" s="262" t="s">
        <v>121</v>
      </c>
      <c r="C22" s="263" t="s">
        <v>122</v>
      </c>
      <c r="D22" s="264" t="s">
        <v>96</v>
      </c>
      <c r="E22" s="265">
        <v>55</v>
      </c>
      <c r="F22" s="222"/>
      <c r="G22" s="223">
        <f>ROUND(E22*F22,2)</f>
        <v>0</v>
      </c>
      <c r="H22" s="222"/>
      <c r="I22" s="223">
        <f>ROUND(E22*H22,2)</f>
        <v>0</v>
      </c>
      <c r="J22" s="222"/>
      <c r="K22" s="223">
        <f>ROUND(E22*J22,2)</f>
        <v>0</v>
      </c>
      <c r="L22" s="223">
        <v>21</v>
      </c>
      <c r="M22" s="223">
        <f>G22*(1+L22/100)</f>
        <v>0</v>
      </c>
      <c r="N22" s="223">
        <v>4.0000000000000003E-5</v>
      </c>
      <c r="O22" s="223">
        <f>ROUND(E22*N22,2)</f>
        <v>0</v>
      </c>
      <c r="P22" s="223">
        <v>0</v>
      </c>
      <c r="Q22" s="223">
        <f>ROUND(E22*P22,2)</f>
        <v>0</v>
      </c>
      <c r="R22" s="223"/>
      <c r="S22" s="223"/>
      <c r="T22" s="224">
        <v>0.14199999999999999</v>
      </c>
      <c r="U22" s="223">
        <f>ROUND(E22*T22,2)</f>
        <v>7.81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97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61">
        <v>14</v>
      </c>
      <c r="B23" s="262" t="s">
        <v>123</v>
      </c>
      <c r="C23" s="263" t="s">
        <v>124</v>
      </c>
      <c r="D23" s="264" t="s">
        <v>125</v>
      </c>
      <c r="E23" s="265">
        <v>2</v>
      </c>
      <c r="F23" s="222"/>
      <c r="G23" s="223">
        <f>ROUND(E23*F23,2)</f>
        <v>0</v>
      </c>
      <c r="H23" s="222"/>
      <c r="I23" s="223">
        <f>ROUND(E23*H23,2)</f>
        <v>0</v>
      </c>
      <c r="J23" s="222"/>
      <c r="K23" s="223">
        <f>ROUND(E23*J23,2)</f>
        <v>0</v>
      </c>
      <c r="L23" s="223">
        <v>21</v>
      </c>
      <c r="M23" s="223">
        <f>G23*(1+L23/100)</f>
        <v>0</v>
      </c>
      <c r="N23" s="223">
        <v>0</v>
      </c>
      <c r="O23" s="223">
        <f>ROUND(E23*N23,2)</f>
        <v>0</v>
      </c>
      <c r="P23" s="223">
        <v>0</v>
      </c>
      <c r="Q23" s="223">
        <f>ROUND(E23*P23,2)</f>
        <v>0</v>
      </c>
      <c r="R23" s="223"/>
      <c r="S23" s="223"/>
      <c r="T23" s="224">
        <v>0.42499999999999999</v>
      </c>
      <c r="U23" s="223">
        <f>ROUND(E23*T23,2)</f>
        <v>0.85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97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61">
        <v>15</v>
      </c>
      <c r="B24" s="262" t="s">
        <v>126</v>
      </c>
      <c r="C24" s="263" t="s">
        <v>127</v>
      </c>
      <c r="D24" s="264" t="s">
        <v>125</v>
      </c>
      <c r="E24" s="265">
        <v>2</v>
      </c>
      <c r="F24" s="222"/>
      <c r="G24" s="223">
        <f>ROUND(E24*F24,2)</f>
        <v>0</v>
      </c>
      <c r="H24" s="222"/>
      <c r="I24" s="223">
        <f>ROUND(E24*H24,2)</f>
        <v>0</v>
      </c>
      <c r="J24" s="222"/>
      <c r="K24" s="223">
        <f>ROUND(E24*J24,2)</f>
        <v>0</v>
      </c>
      <c r="L24" s="223">
        <v>21</v>
      </c>
      <c r="M24" s="223">
        <f>G24*(1+L24/100)</f>
        <v>0</v>
      </c>
      <c r="N24" s="223">
        <v>1.4999999999999999E-2</v>
      </c>
      <c r="O24" s="223">
        <f>ROUND(E24*N24,2)</f>
        <v>0.03</v>
      </c>
      <c r="P24" s="223">
        <v>0</v>
      </c>
      <c r="Q24" s="223">
        <f>ROUND(E24*P24,2)</f>
        <v>0</v>
      </c>
      <c r="R24" s="223"/>
      <c r="S24" s="223"/>
      <c r="T24" s="224">
        <v>1.6439999999999999</v>
      </c>
      <c r="U24" s="223">
        <f>ROUND(E24*T24,2)</f>
        <v>3.29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97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61">
        <v>16</v>
      </c>
      <c r="B25" s="262" t="s">
        <v>128</v>
      </c>
      <c r="C25" s="263" t="s">
        <v>129</v>
      </c>
      <c r="D25" s="264" t="s">
        <v>125</v>
      </c>
      <c r="E25" s="265">
        <v>1</v>
      </c>
      <c r="F25" s="222"/>
      <c r="G25" s="223">
        <f>ROUND(E25*F25,2)</f>
        <v>0</v>
      </c>
      <c r="H25" s="222"/>
      <c r="I25" s="223">
        <f>ROUND(E25*H25,2)</f>
        <v>0</v>
      </c>
      <c r="J25" s="222"/>
      <c r="K25" s="223">
        <f>ROUND(E25*J25,2)</f>
        <v>0</v>
      </c>
      <c r="L25" s="223">
        <v>21</v>
      </c>
      <c r="M25" s="223">
        <f>G25*(1+L25/100)</f>
        <v>0</v>
      </c>
      <c r="N25" s="223">
        <v>5.1999999999999995E-4</v>
      </c>
      <c r="O25" s="223">
        <f>ROUND(E25*N25,2)</f>
        <v>0</v>
      </c>
      <c r="P25" s="223">
        <v>0</v>
      </c>
      <c r="Q25" s="223">
        <f>ROUND(E25*P25,2)</f>
        <v>0</v>
      </c>
      <c r="R25" s="223"/>
      <c r="S25" s="223"/>
      <c r="T25" s="224">
        <v>0.22700000000000001</v>
      </c>
      <c r="U25" s="223">
        <f>ROUND(E25*T25,2)</f>
        <v>0.23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97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61">
        <v>17</v>
      </c>
      <c r="B26" s="262" t="s">
        <v>130</v>
      </c>
      <c r="C26" s="263" t="s">
        <v>131</v>
      </c>
      <c r="D26" s="264" t="s">
        <v>125</v>
      </c>
      <c r="E26" s="265">
        <v>1</v>
      </c>
      <c r="F26" s="222"/>
      <c r="G26" s="223">
        <f>ROUND(E26*F26,2)</f>
        <v>0</v>
      </c>
      <c r="H26" s="222"/>
      <c r="I26" s="223">
        <f>ROUND(E26*H26,2)</f>
        <v>0</v>
      </c>
      <c r="J26" s="222"/>
      <c r="K26" s="223">
        <f>ROUND(E26*J26,2)</f>
        <v>0</v>
      </c>
      <c r="L26" s="223">
        <v>21</v>
      </c>
      <c r="M26" s="223">
        <f>G26*(1+L26/100)</f>
        <v>0</v>
      </c>
      <c r="N26" s="223">
        <v>3.6999999999999999E-4</v>
      </c>
      <c r="O26" s="223">
        <f>ROUND(E26*N26,2)</f>
        <v>0</v>
      </c>
      <c r="P26" s="223">
        <v>0</v>
      </c>
      <c r="Q26" s="223">
        <f>ROUND(E26*P26,2)</f>
        <v>0</v>
      </c>
      <c r="R26" s="223"/>
      <c r="S26" s="223"/>
      <c r="T26" s="224">
        <v>0.22700000000000001</v>
      </c>
      <c r="U26" s="223">
        <f>ROUND(E26*T26,2)</f>
        <v>0.23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97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61">
        <v>18</v>
      </c>
      <c r="B27" s="262" t="s">
        <v>132</v>
      </c>
      <c r="C27" s="263" t="s">
        <v>133</v>
      </c>
      <c r="D27" s="264" t="s">
        <v>125</v>
      </c>
      <c r="E27" s="265">
        <v>1</v>
      </c>
      <c r="F27" s="222"/>
      <c r="G27" s="223">
        <f>ROUND(E27*F27,2)</f>
        <v>0</v>
      </c>
      <c r="H27" s="222"/>
      <c r="I27" s="223">
        <f>ROUND(E27*H27,2)</f>
        <v>0</v>
      </c>
      <c r="J27" s="222"/>
      <c r="K27" s="223">
        <f>ROUND(E27*J27,2)</f>
        <v>0</v>
      </c>
      <c r="L27" s="223">
        <v>21</v>
      </c>
      <c r="M27" s="223">
        <f>G27*(1+L27/100)</f>
        <v>0</v>
      </c>
      <c r="N27" s="223">
        <v>0</v>
      </c>
      <c r="O27" s="223">
        <f>ROUND(E27*N27,2)</f>
        <v>0</v>
      </c>
      <c r="P27" s="223">
        <v>0</v>
      </c>
      <c r="Q27" s="223">
        <f>ROUND(E27*P27,2)</f>
        <v>0</v>
      </c>
      <c r="R27" s="223"/>
      <c r="S27" s="223"/>
      <c r="T27" s="224">
        <v>8.3000000000000004E-2</v>
      </c>
      <c r="U27" s="223">
        <f>ROUND(E27*T27,2)</f>
        <v>0.08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97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61">
        <v>19</v>
      </c>
      <c r="B28" s="262" t="s">
        <v>134</v>
      </c>
      <c r="C28" s="263" t="s">
        <v>135</v>
      </c>
      <c r="D28" s="264" t="s">
        <v>96</v>
      </c>
      <c r="E28" s="265">
        <v>55</v>
      </c>
      <c r="F28" s="222"/>
      <c r="G28" s="223">
        <f>ROUND(E28*F28,2)</f>
        <v>0</v>
      </c>
      <c r="H28" s="222"/>
      <c r="I28" s="223">
        <f>ROUND(E28*H28,2)</f>
        <v>0</v>
      </c>
      <c r="J28" s="222"/>
      <c r="K28" s="223">
        <f>ROUND(E28*J28,2)</f>
        <v>0</v>
      </c>
      <c r="L28" s="223">
        <v>21</v>
      </c>
      <c r="M28" s="223">
        <f>G28*(1+L28/100)</f>
        <v>0</v>
      </c>
      <c r="N28" s="223">
        <v>1.8000000000000001E-4</v>
      </c>
      <c r="O28" s="223">
        <f>ROUND(E28*N28,2)</f>
        <v>0.01</v>
      </c>
      <c r="P28" s="223">
        <v>0</v>
      </c>
      <c r="Q28" s="223">
        <f>ROUND(E28*P28,2)</f>
        <v>0</v>
      </c>
      <c r="R28" s="223"/>
      <c r="S28" s="223"/>
      <c r="T28" s="224">
        <v>6.7000000000000004E-2</v>
      </c>
      <c r="U28" s="223">
        <f>ROUND(E28*T28,2)</f>
        <v>3.69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97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61">
        <v>20</v>
      </c>
      <c r="B29" s="262" t="s">
        <v>136</v>
      </c>
      <c r="C29" s="263" t="s">
        <v>137</v>
      </c>
      <c r="D29" s="264" t="s">
        <v>96</v>
      </c>
      <c r="E29" s="265">
        <v>55</v>
      </c>
      <c r="F29" s="222"/>
      <c r="G29" s="223">
        <f>ROUND(E29*F29,2)</f>
        <v>0</v>
      </c>
      <c r="H29" s="222"/>
      <c r="I29" s="223">
        <f>ROUND(E29*H29,2)</f>
        <v>0</v>
      </c>
      <c r="J29" s="222"/>
      <c r="K29" s="223">
        <f>ROUND(E29*J29,2)</f>
        <v>0</v>
      </c>
      <c r="L29" s="223">
        <v>21</v>
      </c>
      <c r="M29" s="223">
        <f>G29*(1+L29/100)</f>
        <v>0</v>
      </c>
      <c r="N29" s="223">
        <v>1.0000000000000001E-5</v>
      </c>
      <c r="O29" s="223">
        <f>ROUND(E29*N29,2)</f>
        <v>0</v>
      </c>
      <c r="P29" s="223">
        <v>0</v>
      </c>
      <c r="Q29" s="223">
        <f>ROUND(E29*P29,2)</f>
        <v>0</v>
      </c>
      <c r="R29" s="223"/>
      <c r="S29" s="223"/>
      <c r="T29" s="224">
        <v>6.2E-2</v>
      </c>
      <c r="U29" s="223">
        <f>ROUND(E29*T29,2)</f>
        <v>3.41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97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61">
        <v>21</v>
      </c>
      <c r="B30" s="262" t="s">
        <v>138</v>
      </c>
      <c r="C30" s="263" t="s">
        <v>139</v>
      </c>
      <c r="D30" s="264" t="s">
        <v>110</v>
      </c>
      <c r="E30" s="265">
        <v>7.6999999999999999E-2</v>
      </c>
      <c r="F30" s="222"/>
      <c r="G30" s="223">
        <f>ROUND(E30*F30,2)</f>
        <v>0</v>
      </c>
      <c r="H30" s="222"/>
      <c r="I30" s="223">
        <f>ROUND(E30*H30,2)</f>
        <v>0</v>
      </c>
      <c r="J30" s="222"/>
      <c r="K30" s="223">
        <f>ROUND(E30*J30,2)</f>
        <v>0</v>
      </c>
      <c r="L30" s="223">
        <v>21</v>
      </c>
      <c r="M30" s="223">
        <f>G30*(1+L30/100)</f>
        <v>0</v>
      </c>
      <c r="N30" s="223">
        <v>0</v>
      </c>
      <c r="O30" s="223">
        <f>ROUND(E30*N30,2)</f>
        <v>0</v>
      </c>
      <c r="P30" s="223">
        <v>0</v>
      </c>
      <c r="Q30" s="223">
        <f>ROUND(E30*P30,2)</f>
        <v>0</v>
      </c>
      <c r="R30" s="223"/>
      <c r="S30" s="223"/>
      <c r="T30" s="224">
        <v>1.327</v>
      </c>
      <c r="U30" s="223">
        <f>ROUND(E30*T30,2)</f>
        <v>0.1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97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61">
        <v>22</v>
      </c>
      <c r="B31" s="262" t="s">
        <v>140</v>
      </c>
      <c r="C31" s="263" t="s">
        <v>141</v>
      </c>
      <c r="D31" s="264" t="s">
        <v>96</v>
      </c>
      <c r="E31" s="265">
        <v>48</v>
      </c>
      <c r="F31" s="222"/>
      <c r="G31" s="223">
        <f>ROUND(E31*F31,2)</f>
        <v>0</v>
      </c>
      <c r="H31" s="222"/>
      <c r="I31" s="223">
        <f>ROUND(E31*H31,2)</f>
        <v>0</v>
      </c>
      <c r="J31" s="222"/>
      <c r="K31" s="223">
        <f>ROUND(E31*J31,2)</f>
        <v>0</v>
      </c>
      <c r="L31" s="223">
        <v>21</v>
      </c>
      <c r="M31" s="223">
        <f>G31*(1+L31/100)</f>
        <v>0</v>
      </c>
      <c r="N31" s="223">
        <v>0</v>
      </c>
      <c r="O31" s="223">
        <f>ROUND(E31*N31,2)</f>
        <v>0</v>
      </c>
      <c r="P31" s="223">
        <v>2.1299999999999999E-3</v>
      </c>
      <c r="Q31" s="223">
        <f>ROUND(E31*P31,2)</f>
        <v>0.1</v>
      </c>
      <c r="R31" s="223"/>
      <c r="S31" s="223"/>
      <c r="T31" s="224">
        <v>0.17299999999999999</v>
      </c>
      <c r="U31" s="223">
        <f>ROUND(E31*T31,2)</f>
        <v>8.3000000000000007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97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61">
        <v>23</v>
      </c>
      <c r="B32" s="262" t="s">
        <v>142</v>
      </c>
      <c r="C32" s="263" t="s">
        <v>143</v>
      </c>
      <c r="D32" s="264" t="s">
        <v>110</v>
      </c>
      <c r="E32" s="265">
        <v>0.1022</v>
      </c>
      <c r="F32" s="222"/>
      <c r="G32" s="223">
        <f>ROUND(E32*F32,2)</f>
        <v>0</v>
      </c>
      <c r="H32" s="222"/>
      <c r="I32" s="223">
        <f>ROUND(E32*H32,2)</f>
        <v>0</v>
      </c>
      <c r="J32" s="222"/>
      <c r="K32" s="223">
        <f>ROUND(E32*J32,2)</f>
        <v>0</v>
      </c>
      <c r="L32" s="223">
        <v>21</v>
      </c>
      <c r="M32" s="223">
        <f>G32*(1+L32/100)</f>
        <v>0</v>
      </c>
      <c r="N32" s="223">
        <v>0</v>
      </c>
      <c r="O32" s="223">
        <f>ROUND(E32*N32,2)</f>
        <v>0</v>
      </c>
      <c r="P32" s="223">
        <v>0</v>
      </c>
      <c r="Q32" s="223">
        <f>ROUND(E32*P32,2)</f>
        <v>0</v>
      </c>
      <c r="R32" s="223"/>
      <c r="S32" s="223"/>
      <c r="T32" s="224">
        <v>4.1550000000000002</v>
      </c>
      <c r="U32" s="223">
        <f>ROUND(E32*T32,2)</f>
        <v>0.42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97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x14ac:dyDescent="0.2">
      <c r="A33" s="266" t="s">
        <v>92</v>
      </c>
      <c r="B33" s="267" t="s">
        <v>63</v>
      </c>
      <c r="C33" s="268" t="s">
        <v>64</v>
      </c>
      <c r="D33" s="269"/>
      <c r="E33" s="270"/>
      <c r="F33" s="225"/>
      <c r="G33" s="225">
        <f>SUMIF(AE34:AE42,"&lt;&gt;NOR",G34:G42)</f>
        <v>0</v>
      </c>
      <c r="H33" s="225"/>
      <c r="I33" s="225">
        <f>SUM(I34:I42)</f>
        <v>0</v>
      </c>
      <c r="J33" s="225"/>
      <c r="K33" s="225">
        <f>SUM(K34:K42)</f>
        <v>0</v>
      </c>
      <c r="L33" s="225"/>
      <c r="M33" s="225">
        <f>SUM(M34:M42)</f>
        <v>0</v>
      </c>
      <c r="N33" s="225"/>
      <c r="O33" s="225">
        <f>SUM(O34:O42)</f>
        <v>0</v>
      </c>
      <c r="P33" s="225"/>
      <c r="Q33" s="225">
        <f>SUM(Q34:Q42)</f>
        <v>0.18000000000000002</v>
      </c>
      <c r="R33" s="225"/>
      <c r="S33" s="225"/>
      <c r="T33" s="226"/>
      <c r="U33" s="225">
        <f>SUM(U34:U42)</f>
        <v>6.13</v>
      </c>
      <c r="AE33" t="s">
        <v>93</v>
      </c>
    </row>
    <row r="34" spans="1:60" outlineLevel="1" x14ac:dyDescent="0.2">
      <c r="A34" s="261">
        <v>24</v>
      </c>
      <c r="B34" s="262" t="s">
        <v>144</v>
      </c>
      <c r="C34" s="263" t="s">
        <v>145</v>
      </c>
      <c r="D34" s="264" t="s">
        <v>125</v>
      </c>
      <c r="E34" s="265">
        <v>1</v>
      </c>
      <c r="F34" s="222"/>
      <c r="G34" s="223">
        <f>ROUND(E34*F34,2)</f>
        <v>0</v>
      </c>
      <c r="H34" s="222"/>
      <c r="I34" s="223">
        <f>ROUND(E34*H34,2)</f>
        <v>0</v>
      </c>
      <c r="J34" s="222"/>
      <c r="K34" s="223">
        <f>ROUND(E34*J34,2)</f>
        <v>0</v>
      </c>
      <c r="L34" s="223">
        <v>21</v>
      </c>
      <c r="M34" s="223">
        <f>G34*(1+L34/100)</f>
        <v>0</v>
      </c>
      <c r="N34" s="223">
        <v>8.4999999999999995E-4</v>
      </c>
      <c r="O34" s="223">
        <f>ROUND(E34*N34,2)</f>
        <v>0</v>
      </c>
      <c r="P34" s="223">
        <v>0</v>
      </c>
      <c r="Q34" s="223">
        <f>ROUND(E34*P34,2)</f>
        <v>0</v>
      </c>
      <c r="R34" s="223"/>
      <c r="S34" s="223"/>
      <c r="T34" s="224">
        <v>0.48499999999999999</v>
      </c>
      <c r="U34" s="223">
        <f>ROUND(E34*T34,2)</f>
        <v>0.49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97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61">
        <v>25</v>
      </c>
      <c r="B35" s="262" t="s">
        <v>146</v>
      </c>
      <c r="C35" s="263" t="s">
        <v>147</v>
      </c>
      <c r="D35" s="264" t="s">
        <v>148</v>
      </c>
      <c r="E35" s="265">
        <v>1</v>
      </c>
      <c r="F35" s="222"/>
      <c r="G35" s="223">
        <f>ROUND(E35*F35,2)</f>
        <v>0</v>
      </c>
      <c r="H35" s="222"/>
      <c r="I35" s="223">
        <f>ROUND(E35*H35,2)</f>
        <v>0</v>
      </c>
      <c r="J35" s="222"/>
      <c r="K35" s="223">
        <f>ROUND(E35*J35,2)</f>
        <v>0</v>
      </c>
      <c r="L35" s="223">
        <v>21</v>
      </c>
      <c r="M35" s="223">
        <f>G35*(1+L35/100)</f>
        <v>0</v>
      </c>
      <c r="N35" s="223">
        <v>2.5000000000000001E-4</v>
      </c>
      <c r="O35" s="223">
        <f>ROUND(E35*N35,2)</f>
        <v>0</v>
      </c>
      <c r="P35" s="223">
        <v>0</v>
      </c>
      <c r="Q35" s="223">
        <f>ROUND(E35*P35,2)</f>
        <v>0</v>
      </c>
      <c r="R35" s="223"/>
      <c r="S35" s="223"/>
      <c r="T35" s="224">
        <v>0.25800000000000001</v>
      </c>
      <c r="U35" s="223">
        <f>ROUND(E35*T35,2)</f>
        <v>0.26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97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61">
        <v>26</v>
      </c>
      <c r="B36" s="262" t="s">
        <v>149</v>
      </c>
      <c r="C36" s="263" t="s">
        <v>150</v>
      </c>
      <c r="D36" s="264" t="s">
        <v>148</v>
      </c>
      <c r="E36" s="265">
        <v>2</v>
      </c>
      <c r="F36" s="222"/>
      <c r="G36" s="223">
        <f>ROUND(E36*F36,2)</f>
        <v>0</v>
      </c>
      <c r="H36" s="222"/>
      <c r="I36" s="223">
        <f>ROUND(E36*H36,2)</f>
        <v>0</v>
      </c>
      <c r="J36" s="222"/>
      <c r="K36" s="223">
        <f>ROUND(E36*J36,2)</f>
        <v>0</v>
      </c>
      <c r="L36" s="223">
        <v>21</v>
      </c>
      <c r="M36" s="223">
        <f>G36*(1+L36/100)</f>
        <v>0</v>
      </c>
      <c r="N36" s="223">
        <v>0</v>
      </c>
      <c r="O36" s="223">
        <f>ROUND(E36*N36,2)</f>
        <v>0</v>
      </c>
      <c r="P36" s="223">
        <v>3.4200000000000001E-2</v>
      </c>
      <c r="Q36" s="223">
        <f>ROUND(E36*P36,2)</f>
        <v>7.0000000000000007E-2</v>
      </c>
      <c r="R36" s="223"/>
      <c r="S36" s="223"/>
      <c r="T36" s="224">
        <v>0.46500000000000002</v>
      </c>
      <c r="U36" s="223">
        <f>ROUND(E36*T36,2)</f>
        <v>0.93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97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61">
        <v>27</v>
      </c>
      <c r="B37" s="262" t="s">
        <v>151</v>
      </c>
      <c r="C37" s="263" t="s">
        <v>152</v>
      </c>
      <c r="D37" s="264" t="s">
        <v>148</v>
      </c>
      <c r="E37" s="265">
        <v>4</v>
      </c>
      <c r="F37" s="222"/>
      <c r="G37" s="223">
        <f>ROUND(E37*F37,2)</f>
        <v>0</v>
      </c>
      <c r="H37" s="222"/>
      <c r="I37" s="223">
        <f>ROUND(E37*H37,2)</f>
        <v>0</v>
      </c>
      <c r="J37" s="222"/>
      <c r="K37" s="223">
        <f>ROUND(E37*J37,2)</f>
        <v>0</v>
      </c>
      <c r="L37" s="223">
        <v>21</v>
      </c>
      <c r="M37" s="223">
        <f>G37*(1+L37/100)</f>
        <v>0</v>
      </c>
      <c r="N37" s="223">
        <v>0</v>
      </c>
      <c r="O37" s="223">
        <f>ROUND(E37*N37,2)</f>
        <v>0</v>
      </c>
      <c r="P37" s="223">
        <v>1.9460000000000002E-2</v>
      </c>
      <c r="Q37" s="223">
        <f>ROUND(E37*P37,2)</f>
        <v>0.08</v>
      </c>
      <c r="R37" s="223"/>
      <c r="S37" s="223"/>
      <c r="T37" s="224">
        <v>0.38200000000000001</v>
      </c>
      <c r="U37" s="223">
        <f>ROUND(E37*T37,2)</f>
        <v>1.53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97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61">
        <v>28</v>
      </c>
      <c r="B38" s="262" t="s">
        <v>153</v>
      </c>
      <c r="C38" s="263" t="s">
        <v>154</v>
      </c>
      <c r="D38" s="264" t="s">
        <v>148</v>
      </c>
      <c r="E38" s="265">
        <v>1</v>
      </c>
      <c r="F38" s="222"/>
      <c r="G38" s="223">
        <f>ROUND(E38*F38,2)</f>
        <v>0</v>
      </c>
      <c r="H38" s="222"/>
      <c r="I38" s="223">
        <f>ROUND(E38*H38,2)</f>
        <v>0</v>
      </c>
      <c r="J38" s="222"/>
      <c r="K38" s="223">
        <f>ROUND(E38*J38,2)</f>
        <v>0</v>
      </c>
      <c r="L38" s="223">
        <v>21</v>
      </c>
      <c r="M38" s="223">
        <f>G38*(1+L38/100)</f>
        <v>0</v>
      </c>
      <c r="N38" s="223">
        <v>0</v>
      </c>
      <c r="O38" s="223">
        <f>ROUND(E38*N38,2)</f>
        <v>0</v>
      </c>
      <c r="P38" s="223">
        <v>9.1999999999999998E-3</v>
      </c>
      <c r="Q38" s="223">
        <f>ROUND(E38*P38,2)</f>
        <v>0.01</v>
      </c>
      <c r="R38" s="223"/>
      <c r="S38" s="223"/>
      <c r="T38" s="224">
        <v>0.46500000000000002</v>
      </c>
      <c r="U38" s="223">
        <f>ROUND(E38*T38,2)</f>
        <v>0.47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97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61">
        <v>29</v>
      </c>
      <c r="B39" s="262" t="s">
        <v>155</v>
      </c>
      <c r="C39" s="263" t="s">
        <v>156</v>
      </c>
      <c r="D39" s="264" t="s">
        <v>148</v>
      </c>
      <c r="E39" s="265">
        <v>5</v>
      </c>
      <c r="F39" s="222"/>
      <c r="G39" s="223">
        <f>ROUND(E39*F39,2)</f>
        <v>0</v>
      </c>
      <c r="H39" s="222"/>
      <c r="I39" s="223">
        <f>ROUND(E39*H39,2)</f>
        <v>0</v>
      </c>
      <c r="J39" s="222"/>
      <c r="K39" s="223">
        <f>ROUND(E39*J39,2)</f>
        <v>0</v>
      </c>
      <c r="L39" s="223">
        <v>21</v>
      </c>
      <c r="M39" s="223">
        <f>G39*(1+L39/100)</f>
        <v>0</v>
      </c>
      <c r="N39" s="223">
        <v>0</v>
      </c>
      <c r="O39" s="223">
        <f>ROUND(E39*N39,2)</f>
        <v>0</v>
      </c>
      <c r="P39" s="223">
        <v>8.5999999999999998E-4</v>
      </c>
      <c r="Q39" s="223">
        <f>ROUND(E39*P39,2)</f>
        <v>0</v>
      </c>
      <c r="R39" s="223"/>
      <c r="S39" s="223"/>
      <c r="T39" s="224">
        <v>0.222</v>
      </c>
      <c r="U39" s="223">
        <f>ROUND(E39*T39,2)</f>
        <v>1.1100000000000001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97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61">
        <v>30</v>
      </c>
      <c r="B40" s="262" t="s">
        <v>157</v>
      </c>
      <c r="C40" s="263" t="s">
        <v>158</v>
      </c>
      <c r="D40" s="264" t="s">
        <v>148</v>
      </c>
      <c r="E40" s="265">
        <v>1</v>
      </c>
      <c r="F40" s="222"/>
      <c r="G40" s="223">
        <f>ROUND(E40*F40,2)</f>
        <v>0</v>
      </c>
      <c r="H40" s="222"/>
      <c r="I40" s="223">
        <f>ROUND(E40*H40,2)</f>
        <v>0</v>
      </c>
      <c r="J40" s="222"/>
      <c r="K40" s="223">
        <f>ROUND(E40*J40,2)</f>
        <v>0</v>
      </c>
      <c r="L40" s="223">
        <v>21</v>
      </c>
      <c r="M40" s="223">
        <f>G40*(1+L40/100)</f>
        <v>0</v>
      </c>
      <c r="N40" s="223">
        <v>0</v>
      </c>
      <c r="O40" s="223">
        <f>ROUND(E40*N40,2)</f>
        <v>0</v>
      </c>
      <c r="P40" s="223">
        <v>1.56E-3</v>
      </c>
      <c r="Q40" s="223">
        <f>ROUND(E40*P40,2)</f>
        <v>0</v>
      </c>
      <c r="R40" s="223"/>
      <c r="S40" s="223"/>
      <c r="T40" s="224">
        <v>0.217</v>
      </c>
      <c r="U40" s="223">
        <f>ROUND(E40*T40,2)</f>
        <v>0.22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97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61">
        <v>31</v>
      </c>
      <c r="B41" s="262" t="s">
        <v>159</v>
      </c>
      <c r="C41" s="263" t="s">
        <v>160</v>
      </c>
      <c r="D41" s="264" t="s">
        <v>148</v>
      </c>
      <c r="E41" s="265">
        <v>1</v>
      </c>
      <c r="F41" s="222"/>
      <c r="G41" s="223">
        <f>ROUND(E41*F41,2)</f>
        <v>0</v>
      </c>
      <c r="H41" s="222"/>
      <c r="I41" s="223">
        <f>ROUND(E41*H41,2)</f>
        <v>0</v>
      </c>
      <c r="J41" s="222"/>
      <c r="K41" s="223">
        <f>ROUND(E41*J41,2)</f>
        <v>0</v>
      </c>
      <c r="L41" s="223">
        <v>21</v>
      </c>
      <c r="M41" s="223">
        <f>G41*(1+L41/100)</f>
        <v>0</v>
      </c>
      <c r="N41" s="223">
        <v>0</v>
      </c>
      <c r="O41" s="223">
        <f>ROUND(E41*N41,2)</f>
        <v>0</v>
      </c>
      <c r="P41" s="223">
        <v>2.4500000000000001E-2</v>
      </c>
      <c r="Q41" s="223">
        <f>ROUND(E41*P41,2)</f>
        <v>0.02</v>
      </c>
      <c r="R41" s="223"/>
      <c r="S41" s="223"/>
      <c r="T41" s="224">
        <v>0.38300000000000001</v>
      </c>
      <c r="U41" s="223">
        <f>ROUND(E41*T41,2)</f>
        <v>0.38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97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71">
        <v>32</v>
      </c>
      <c r="B42" s="272" t="s">
        <v>161</v>
      </c>
      <c r="C42" s="273" t="s">
        <v>162</v>
      </c>
      <c r="D42" s="274" t="s">
        <v>110</v>
      </c>
      <c r="E42" s="275">
        <v>0.18579999999999999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/>
      <c r="S42" s="237"/>
      <c r="T42" s="238">
        <v>3.97</v>
      </c>
      <c r="U42" s="237">
        <f>ROUND(E42*T42,2)</f>
        <v>0.74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97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x14ac:dyDescent="0.2">
      <c r="A43" s="6"/>
      <c r="B43" s="7" t="s">
        <v>163</v>
      </c>
      <c r="C43" s="254" t="s">
        <v>163</v>
      </c>
      <c r="D43" s="9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C43">
        <v>15</v>
      </c>
      <c r="AD43">
        <v>21</v>
      </c>
    </row>
    <row r="44" spans="1:60" x14ac:dyDescent="0.2">
      <c r="A44" s="239"/>
      <c r="B44" s="240">
        <v>26</v>
      </c>
      <c r="C44" s="255" t="s">
        <v>163</v>
      </c>
      <c r="D44" s="241"/>
      <c r="E44" s="242"/>
      <c r="F44" s="242"/>
      <c r="G44" s="253">
        <f>G8+G17+G33</f>
        <v>0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f>SUMIF(L7:L42,AC43,G7:G42)</f>
        <v>0</v>
      </c>
      <c r="AD44">
        <f>SUMIF(L7:L42,AD43,G7:G42)</f>
        <v>0</v>
      </c>
      <c r="AE44" t="s">
        <v>164</v>
      </c>
    </row>
    <row r="45" spans="1:60" x14ac:dyDescent="0.2">
      <c r="A45" s="6"/>
      <c r="B45" s="7" t="s">
        <v>163</v>
      </c>
      <c r="C45" s="254" t="s">
        <v>163</v>
      </c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6"/>
      <c r="B46" s="7" t="s">
        <v>163</v>
      </c>
      <c r="C46" s="254" t="s">
        <v>163</v>
      </c>
      <c r="D46" s="9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43">
        <v>33</v>
      </c>
      <c r="B47" s="243"/>
      <c r="C47" s="256"/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44"/>
      <c r="B48" s="245"/>
      <c r="C48" s="257"/>
      <c r="D48" s="245"/>
      <c r="E48" s="245"/>
      <c r="F48" s="245"/>
      <c r="G48" s="24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E48" t="s">
        <v>165</v>
      </c>
    </row>
    <row r="49" spans="1:31" x14ac:dyDescent="0.2">
      <c r="A49" s="247"/>
      <c r="B49" s="248"/>
      <c r="C49" s="258"/>
      <c r="D49" s="248"/>
      <c r="E49" s="248"/>
      <c r="F49" s="248"/>
      <c r="G49" s="249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247"/>
      <c r="B50" s="248"/>
      <c r="C50" s="258"/>
      <c r="D50" s="248"/>
      <c r="E50" s="248"/>
      <c r="F50" s="248"/>
      <c r="G50" s="249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47"/>
      <c r="B51" s="248"/>
      <c r="C51" s="258"/>
      <c r="D51" s="248"/>
      <c r="E51" s="248"/>
      <c r="F51" s="248"/>
      <c r="G51" s="249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0"/>
      <c r="B52" s="251"/>
      <c r="C52" s="259"/>
      <c r="D52" s="251"/>
      <c r="E52" s="251"/>
      <c r="F52" s="251"/>
      <c r="G52" s="252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6"/>
      <c r="B53" s="7" t="s">
        <v>163</v>
      </c>
      <c r="C53" s="254" t="s">
        <v>163</v>
      </c>
      <c r="D53" s="9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C54" s="260"/>
      <c r="D54" s="198"/>
      <c r="AE54" t="s">
        <v>166</v>
      </c>
    </row>
    <row r="55" spans="1:31" x14ac:dyDescent="0.2">
      <c r="D55" s="198"/>
    </row>
    <row r="56" spans="1:31" x14ac:dyDescent="0.2">
      <c r="D56" s="198"/>
    </row>
    <row r="57" spans="1:31" x14ac:dyDescent="0.2">
      <c r="D57" s="198"/>
    </row>
    <row r="58" spans="1:31" x14ac:dyDescent="0.2">
      <c r="D58" s="198"/>
    </row>
    <row r="59" spans="1:31" x14ac:dyDescent="0.2">
      <c r="D59" s="198"/>
    </row>
    <row r="60" spans="1:31" x14ac:dyDescent="0.2">
      <c r="D60" s="198"/>
    </row>
    <row r="61" spans="1:31" x14ac:dyDescent="0.2">
      <c r="D61" s="198"/>
    </row>
    <row r="62" spans="1:31" x14ac:dyDescent="0.2">
      <c r="D62" s="198"/>
    </row>
    <row r="63" spans="1:31" x14ac:dyDescent="0.2">
      <c r="D63" s="198"/>
    </row>
    <row r="64" spans="1:31" x14ac:dyDescent="0.2">
      <c r="D64" s="198"/>
    </row>
    <row r="65" spans="4:4" x14ac:dyDescent="0.2">
      <c r="D65" s="198"/>
    </row>
    <row r="66" spans="4:4" x14ac:dyDescent="0.2">
      <c r="D66" s="198"/>
    </row>
    <row r="67" spans="4:4" x14ac:dyDescent="0.2">
      <c r="D67" s="198"/>
    </row>
    <row r="68" spans="4:4" x14ac:dyDescent="0.2">
      <c r="D68" s="198"/>
    </row>
    <row r="69" spans="4:4" x14ac:dyDescent="0.2">
      <c r="D69" s="198"/>
    </row>
    <row r="70" spans="4:4" x14ac:dyDescent="0.2">
      <c r="D70" s="198"/>
    </row>
    <row r="71" spans="4:4" x14ac:dyDescent="0.2">
      <c r="D71" s="198"/>
    </row>
    <row r="72" spans="4:4" x14ac:dyDescent="0.2">
      <c r="D72" s="198"/>
    </row>
    <row r="73" spans="4:4" x14ac:dyDescent="0.2">
      <c r="D73" s="198"/>
    </row>
    <row r="74" spans="4:4" x14ac:dyDescent="0.2">
      <c r="D74" s="198"/>
    </row>
    <row r="75" spans="4:4" x14ac:dyDescent="0.2">
      <c r="D75" s="198"/>
    </row>
    <row r="76" spans="4:4" x14ac:dyDescent="0.2">
      <c r="D76" s="198"/>
    </row>
    <row r="77" spans="4:4" x14ac:dyDescent="0.2">
      <c r="D77" s="198"/>
    </row>
    <row r="78" spans="4:4" x14ac:dyDescent="0.2">
      <c r="D78" s="198"/>
    </row>
    <row r="79" spans="4:4" x14ac:dyDescent="0.2">
      <c r="D79" s="198"/>
    </row>
    <row r="80" spans="4:4" x14ac:dyDescent="0.2">
      <c r="D80" s="198"/>
    </row>
    <row r="81" spans="4:4" x14ac:dyDescent="0.2">
      <c r="D81" s="198"/>
    </row>
    <row r="82" spans="4:4" x14ac:dyDescent="0.2">
      <c r="D82" s="198"/>
    </row>
    <row r="83" spans="4:4" x14ac:dyDescent="0.2">
      <c r="D83" s="198"/>
    </row>
    <row r="84" spans="4:4" x14ac:dyDescent="0.2">
      <c r="D84" s="198"/>
    </row>
    <row r="85" spans="4:4" x14ac:dyDescent="0.2">
      <c r="D85" s="198"/>
    </row>
    <row r="86" spans="4:4" x14ac:dyDescent="0.2">
      <c r="D86" s="198"/>
    </row>
    <row r="87" spans="4:4" x14ac:dyDescent="0.2">
      <c r="D87" s="198"/>
    </row>
    <row r="88" spans="4:4" x14ac:dyDescent="0.2">
      <c r="D88" s="198"/>
    </row>
    <row r="89" spans="4:4" x14ac:dyDescent="0.2">
      <c r="D89" s="198"/>
    </row>
    <row r="90" spans="4:4" x14ac:dyDescent="0.2">
      <c r="D90" s="198"/>
    </row>
    <row r="91" spans="4:4" x14ac:dyDescent="0.2">
      <c r="D91" s="198"/>
    </row>
    <row r="92" spans="4:4" x14ac:dyDescent="0.2">
      <c r="D92" s="198"/>
    </row>
    <row r="93" spans="4:4" x14ac:dyDescent="0.2">
      <c r="D93" s="198"/>
    </row>
    <row r="94" spans="4:4" x14ac:dyDescent="0.2">
      <c r="D94" s="198"/>
    </row>
    <row r="95" spans="4:4" x14ac:dyDescent="0.2">
      <c r="D95" s="198"/>
    </row>
    <row r="96" spans="4:4" x14ac:dyDescent="0.2">
      <c r="D96" s="198"/>
    </row>
    <row r="97" spans="4:4" x14ac:dyDescent="0.2">
      <c r="D97" s="198"/>
    </row>
    <row r="98" spans="4:4" x14ac:dyDescent="0.2">
      <c r="D98" s="198"/>
    </row>
    <row r="99" spans="4:4" x14ac:dyDescent="0.2">
      <c r="D99" s="198"/>
    </row>
    <row r="100" spans="4:4" x14ac:dyDescent="0.2">
      <c r="D100" s="198"/>
    </row>
    <row r="101" spans="4:4" x14ac:dyDescent="0.2">
      <c r="D101" s="198"/>
    </row>
    <row r="102" spans="4:4" x14ac:dyDescent="0.2">
      <c r="D102" s="198"/>
    </row>
    <row r="103" spans="4:4" x14ac:dyDescent="0.2">
      <c r="D103" s="198"/>
    </row>
    <row r="104" spans="4:4" x14ac:dyDescent="0.2">
      <c r="D104" s="198"/>
    </row>
    <row r="105" spans="4:4" x14ac:dyDescent="0.2">
      <c r="D105" s="198"/>
    </row>
    <row r="106" spans="4:4" x14ac:dyDescent="0.2">
      <c r="D106" s="198"/>
    </row>
    <row r="107" spans="4:4" x14ac:dyDescent="0.2">
      <c r="D107" s="198"/>
    </row>
    <row r="108" spans="4:4" x14ac:dyDescent="0.2">
      <c r="D108" s="198"/>
    </row>
    <row r="109" spans="4:4" x14ac:dyDescent="0.2">
      <c r="D109" s="198"/>
    </row>
    <row r="110" spans="4:4" x14ac:dyDescent="0.2">
      <c r="D110" s="198"/>
    </row>
    <row r="111" spans="4:4" x14ac:dyDescent="0.2">
      <c r="D111" s="198"/>
    </row>
    <row r="112" spans="4:4" x14ac:dyDescent="0.2">
      <c r="D112" s="198"/>
    </row>
    <row r="113" spans="4:4" x14ac:dyDescent="0.2">
      <c r="D113" s="198"/>
    </row>
    <row r="114" spans="4:4" x14ac:dyDescent="0.2">
      <c r="D114" s="198"/>
    </row>
    <row r="115" spans="4:4" x14ac:dyDescent="0.2">
      <c r="D115" s="198"/>
    </row>
    <row r="116" spans="4:4" x14ac:dyDescent="0.2">
      <c r="D116" s="198"/>
    </row>
    <row r="117" spans="4:4" x14ac:dyDescent="0.2">
      <c r="D117" s="198"/>
    </row>
    <row r="118" spans="4:4" x14ac:dyDescent="0.2">
      <c r="D118" s="198"/>
    </row>
    <row r="119" spans="4:4" x14ac:dyDescent="0.2">
      <c r="D119" s="198"/>
    </row>
    <row r="120" spans="4:4" x14ac:dyDescent="0.2">
      <c r="D120" s="198"/>
    </row>
    <row r="121" spans="4:4" x14ac:dyDescent="0.2">
      <c r="D121" s="198"/>
    </row>
    <row r="122" spans="4:4" x14ac:dyDescent="0.2">
      <c r="D122" s="198"/>
    </row>
    <row r="123" spans="4:4" x14ac:dyDescent="0.2">
      <c r="D123" s="198"/>
    </row>
    <row r="124" spans="4:4" x14ac:dyDescent="0.2">
      <c r="D124" s="198"/>
    </row>
    <row r="125" spans="4:4" x14ac:dyDescent="0.2">
      <c r="D125" s="198"/>
    </row>
    <row r="126" spans="4:4" x14ac:dyDescent="0.2">
      <c r="D126" s="198"/>
    </row>
    <row r="127" spans="4:4" x14ac:dyDescent="0.2">
      <c r="D127" s="198"/>
    </row>
    <row r="128" spans="4:4" x14ac:dyDescent="0.2">
      <c r="D128" s="198"/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47:C47"/>
    <mergeCell ref="A48:G52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DANEKL</dc:creator>
  <cp:lastModifiedBy>DANEKL</cp:lastModifiedBy>
  <cp:lastPrinted>2014-02-28T09:52:57Z</cp:lastPrinted>
  <dcterms:created xsi:type="dcterms:W3CDTF">2009-04-08T07:15:50Z</dcterms:created>
  <dcterms:modified xsi:type="dcterms:W3CDTF">2017-05-29T13:29:57Z</dcterms:modified>
</cp:coreProperties>
</file>